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 activeTab="1"/>
  </bookViews>
  <sheets>
    <sheet name="Sheet1" sheetId="1" r:id="rId1"/>
    <sheet name="章进" sheetId="2" r:id="rId2"/>
  </sheets>
  <definedNames>
    <definedName name="_xlnm._FilterDatabase" localSheetId="0" hidden="1">Sheet1!$A$2:$S$26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<sst xmlns="http://schemas.openxmlformats.org/spreadsheetml/2006/main" count="791" uniqueCount="271">
  <si>
    <t>2024年蚌埠市蚌山区中小学（事业编）教师拟聘用人员名单</t>
  </si>
  <si>
    <t>序号</t>
  </si>
  <si>
    <t>姓名</t>
  </si>
  <si>
    <t>出生
年月</t>
  </si>
  <si>
    <t>性别</t>
  </si>
  <si>
    <t>学历</t>
  </si>
  <si>
    <t>学位</t>
  </si>
  <si>
    <t>毕业院校及专业</t>
  </si>
  <si>
    <t>招聘形式</t>
  </si>
  <si>
    <t>准考证号</t>
  </si>
  <si>
    <t>报考单位</t>
  </si>
  <si>
    <t>报考岗位</t>
  </si>
  <si>
    <t>教师资格</t>
  </si>
  <si>
    <t>普通话</t>
  </si>
  <si>
    <t>三年工
作经历</t>
  </si>
  <si>
    <t>体检
结果</t>
  </si>
  <si>
    <t>考察
结果</t>
  </si>
  <si>
    <t>公示
结果</t>
  </si>
  <si>
    <t>备注</t>
  </si>
  <si>
    <t>岗位代码</t>
  </si>
  <si>
    <t>李云</t>
  </si>
  <si>
    <t>199010</t>
  </si>
  <si>
    <t>女</t>
  </si>
  <si>
    <t>本科</t>
  </si>
  <si>
    <t>学士</t>
  </si>
  <si>
    <t>淮北师范大学       
教育技术学</t>
  </si>
  <si>
    <t>公开
招聘</t>
  </si>
  <si>
    <t>240411780410</t>
  </si>
  <si>
    <t>蚌埠市新城滨湖学校</t>
  </si>
  <si>
    <t>小学信息科技</t>
  </si>
  <si>
    <t>高中信息技术</t>
  </si>
  <si>
    <t>二级甲等</t>
  </si>
  <si>
    <t>否</t>
  </si>
  <si>
    <t>合格</t>
  </si>
  <si>
    <t>2024招聘</t>
  </si>
  <si>
    <t>2010001</t>
  </si>
  <si>
    <t>张佳炜</t>
  </si>
  <si>
    <t>199711</t>
  </si>
  <si>
    <t>淮南师范学院 
体育教育（师范）</t>
  </si>
  <si>
    <t>240411582614</t>
  </si>
  <si>
    <t>小学体育</t>
  </si>
  <si>
    <t>高中体育</t>
  </si>
  <si>
    <t>二级乙等</t>
  </si>
  <si>
    <t>2010004</t>
  </si>
  <si>
    <t>赵乐</t>
  </si>
  <si>
    <t>199701</t>
  </si>
  <si>
    <t>南京中医药大学
中西医临床医学</t>
  </si>
  <si>
    <t>240411180318</t>
  </si>
  <si>
    <t>初中生物</t>
  </si>
  <si>
    <t>2010106</t>
  </si>
  <si>
    <t>卜正秋</t>
  </si>
  <si>
    <t>199108</t>
  </si>
  <si>
    <t>承德医学院
应用心理学</t>
  </si>
  <si>
    <t>240411773924</t>
  </si>
  <si>
    <t>小学心理健康教育</t>
  </si>
  <si>
    <t>是</t>
  </si>
  <si>
    <t>2011002</t>
  </si>
  <si>
    <t>钱婷婷</t>
  </si>
  <si>
    <t>198707</t>
  </si>
  <si>
    <t>阜阳师范学院信息工程学院
英语</t>
  </si>
  <si>
    <t>240411451714</t>
  </si>
  <si>
    <t>初中英语</t>
  </si>
  <si>
    <t>高中英语</t>
  </si>
  <si>
    <t>2011103</t>
  </si>
  <si>
    <t>卢兰</t>
  </si>
  <si>
    <t>198702</t>
  </si>
  <si>
    <t>阜阳师范学院
汉语言文学</t>
  </si>
  <si>
    <t>240411433008</t>
  </si>
  <si>
    <t>蚌埠市虎山学校</t>
  </si>
  <si>
    <t>初中语文</t>
  </si>
  <si>
    <t>高中语文</t>
  </si>
  <si>
    <t>2021107</t>
  </si>
  <si>
    <t>赵海波</t>
  </si>
  <si>
    <t>198906</t>
  </si>
  <si>
    <t>男</t>
  </si>
  <si>
    <t>无</t>
  </si>
  <si>
    <t>西南大学
教育学</t>
  </si>
  <si>
    <t>240411430111</t>
  </si>
  <si>
    <t xml:space="preserve">初中数学 </t>
  </si>
  <si>
    <t>高中数学</t>
  </si>
  <si>
    <t>2021108</t>
  </si>
  <si>
    <t>储洋</t>
  </si>
  <si>
    <t>198709</t>
  </si>
  <si>
    <t>安庆师范学院
英语</t>
  </si>
  <si>
    <t>240411451707</t>
  </si>
  <si>
    <t>2021109</t>
  </si>
  <si>
    <t>荆效闫</t>
  </si>
  <si>
    <t>199805</t>
  </si>
  <si>
    <t>研究生</t>
  </si>
  <si>
    <t>硕士</t>
  </si>
  <si>
    <t>合肥师范学院
心理健康教育</t>
  </si>
  <si>
    <t>240411100310</t>
  </si>
  <si>
    <t>蚌埠市城南学校</t>
  </si>
  <si>
    <t>初中心理健康教育</t>
  </si>
  <si>
    <t>高中心理健康教育</t>
  </si>
  <si>
    <t>2030110</t>
  </si>
  <si>
    <t>周田</t>
  </si>
  <si>
    <t>199512</t>
  </si>
  <si>
    <t>皖西学院
材料成型及控制工程</t>
  </si>
  <si>
    <t>240411182103</t>
  </si>
  <si>
    <t>初中物理</t>
  </si>
  <si>
    <t>2031111</t>
  </si>
  <si>
    <t>骆晓童</t>
  </si>
  <si>
    <t>199209</t>
  </si>
  <si>
    <t>皖西学院
汉语言文学</t>
  </si>
  <si>
    <t>240411433005</t>
  </si>
  <si>
    <t xml:space="preserve">初中语文 </t>
  </si>
  <si>
    <t>2031112</t>
  </si>
  <si>
    <t>姚芳</t>
  </si>
  <si>
    <t>198901</t>
  </si>
  <si>
    <t>福建师范大学
运筹学与控制论</t>
  </si>
  <si>
    <t>240411454530</t>
  </si>
  <si>
    <t>初中数学</t>
  </si>
  <si>
    <t>2031113</t>
  </si>
  <si>
    <t>朱莉</t>
  </si>
  <si>
    <t>199501</t>
  </si>
  <si>
    <t>阜阳师范学院
数学与应用数学</t>
  </si>
  <si>
    <t>240411454529</t>
  </si>
  <si>
    <t>杜敏姝</t>
  </si>
  <si>
    <t>199612</t>
  </si>
  <si>
    <t>绍兴文理学院
英语（师范）</t>
  </si>
  <si>
    <t>240411451629</t>
  </si>
  <si>
    <t>2031114</t>
  </si>
  <si>
    <t>费常悦</t>
  </si>
  <si>
    <t>199702</t>
  </si>
  <si>
    <t>皖西学院
英语（师范）</t>
  </si>
  <si>
    <t>240411451616</t>
  </si>
  <si>
    <t>蚌埠市滨湖实验学校</t>
  </si>
  <si>
    <t>2040116</t>
  </si>
  <si>
    <t>江伟伟</t>
  </si>
  <si>
    <t>198812</t>
  </si>
  <si>
    <t>华中师范大学
文化资源与文化产业</t>
  </si>
  <si>
    <t>240411183901</t>
  </si>
  <si>
    <t>初中历史</t>
  </si>
  <si>
    <t>高中历史</t>
  </si>
  <si>
    <t>2040117</t>
  </si>
  <si>
    <t>朱金铭</t>
  </si>
  <si>
    <t>199210</t>
  </si>
  <si>
    <t>安徽农业大学
包装工程</t>
  </si>
  <si>
    <t>240411773505</t>
  </si>
  <si>
    <t>小学数学</t>
  </si>
  <si>
    <t>2041015</t>
  </si>
  <si>
    <t>王静妹</t>
  </si>
  <si>
    <t>阜阳师范大学信息工程学院
汉语言文学（师范）</t>
  </si>
  <si>
    <t>240411432922</t>
  </si>
  <si>
    <t>蚌埠市兰凤路学校</t>
  </si>
  <si>
    <t>2050120</t>
  </si>
  <si>
    <t>应君彤</t>
  </si>
  <si>
    <t>200201</t>
  </si>
  <si>
    <t>铜陵学院
地理信息科学</t>
  </si>
  <si>
    <t>240411182907</t>
  </si>
  <si>
    <t>初中地理</t>
  </si>
  <si>
    <t>2050121</t>
  </si>
  <si>
    <t>吴凡</t>
  </si>
  <si>
    <t>199203</t>
  </si>
  <si>
    <t>蚌埠学院
数学与应用数学</t>
  </si>
  <si>
    <t>240411454527</t>
  </si>
  <si>
    <t>2051118</t>
  </si>
  <si>
    <t>李雪</t>
  </si>
  <si>
    <t>199211</t>
  </si>
  <si>
    <t>阜阳师范学院信息工程学院
英语（师范）</t>
  </si>
  <si>
    <t>240411451602</t>
  </si>
  <si>
    <t>2051119</t>
  </si>
  <si>
    <t>刘文文</t>
  </si>
  <si>
    <t>199408</t>
  </si>
  <si>
    <t>阜阳师范学院 
统计学</t>
  </si>
  <si>
    <t>240411805808</t>
  </si>
  <si>
    <t>蚌埠市蓝天路小学</t>
  </si>
  <si>
    <t>小学语文</t>
  </si>
  <si>
    <t>2061022</t>
  </si>
  <si>
    <t>刘婉玉</t>
  </si>
  <si>
    <t>安庆师范大学
应用心理学</t>
  </si>
  <si>
    <t>240411100226</t>
  </si>
  <si>
    <t>蚌埠慕远学校</t>
  </si>
  <si>
    <t>2070123</t>
  </si>
  <si>
    <t>谢念文</t>
  </si>
  <si>
    <t>199607</t>
  </si>
  <si>
    <t>唐山师范学院
历史学</t>
  </si>
  <si>
    <t>240411183826</t>
  </si>
  <si>
    <t>2070124</t>
  </si>
  <si>
    <t>附件</t>
  </si>
  <si>
    <t>2026年度蚌埠市蚌山区中小学教师（事业编制）公开招聘
拟聘用人员名单（第一批）</t>
  </si>
  <si>
    <t>招聘单位</t>
  </si>
  <si>
    <t>招聘岗位</t>
  </si>
  <si>
    <t>拟聘用情况</t>
  </si>
  <si>
    <t>蚌埠第一实验学校</t>
  </si>
  <si>
    <t>中学语文</t>
  </si>
  <si>
    <t>朱芬芬</t>
  </si>
  <si>
    <t>26021628</t>
  </si>
  <si>
    <t>拟聘用</t>
  </si>
  <si>
    <t>中学数学</t>
  </si>
  <si>
    <t>2603002</t>
  </si>
  <si>
    <t>葛雨露</t>
  </si>
  <si>
    <t>26041213</t>
  </si>
  <si>
    <t>蚌埠第六中学</t>
  </si>
  <si>
    <t>孙志明</t>
  </si>
  <si>
    <t>26021722</t>
  </si>
  <si>
    <t>2603003</t>
  </si>
  <si>
    <t>2603004</t>
  </si>
  <si>
    <t>26041328</t>
  </si>
  <si>
    <t>唐思敏</t>
  </si>
  <si>
    <t>中学英语</t>
  </si>
  <si>
    <t>2603005</t>
  </si>
  <si>
    <t>蚌埠南山学校</t>
  </si>
  <si>
    <t>中学历史</t>
  </si>
  <si>
    <t>2603007</t>
  </si>
  <si>
    <t>26014313</t>
  </si>
  <si>
    <t>2603008</t>
  </si>
  <si>
    <t>吴童</t>
  </si>
  <si>
    <t>26021908</t>
  </si>
  <si>
    <t>2603009</t>
  </si>
  <si>
    <t>中学化学</t>
  </si>
  <si>
    <t>2603010</t>
  </si>
  <si>
    <t>26015229</t>
  </si>
  <si>
    <t>2603011</t>
  </si>
  <si>
    <t>26014327</t>
  </si>
  <si>
    <t>蚌埠市黄山学校</t>
  </si>
  <si>
    <t>2603012</t>
  </si>
  <si>
    <t>26021930</t>
  </si>
  <si>
    <t>2603013</t>
  </si>
  <si>
    <t>26041516</t>
  </si>
  <si>
    <t>2603014</t>
  </si>
  <si>
    <t>2603015</t>
  </si>
  <si>
    <t>2603016</t>
  </si>
  <si>
    <t>心理健康教育</t>
  </si>
  <si>
    <t>2603017</t>
  </si>
  <si>
    <t>中学物理</t>
  </si>
  <si>
    <t>2603018</t>
  </si>
  <si>
    <t>中学信息科技</t>
  </si>
  <si>
    <t>2603019</t>
  </si>
  <si>
    <t>中学体育与健康</t>
  </si>
  <si>
    <t>2603020</t>
  </si>
  <si>
    <t>刘晓露</t>
  </si>
  <si>
    <t>26011210</t>
  </si>
  <si>
    <t>2603021</t>
  </si>
  <si>
    <t>中学政治</t>
  </si>
  <si>
    <t>2603022</t>
  </si>
  <si>
    <t>2603023</t>
  </si>
  <si>
    <t>张迪</t>
  </si>
  <si>
    <t>26022206</t>
  </si>
  <si>
    <t>2603024</t>
  </si>
  <si>
    <t>2603025</t>
  </si>
  <si>
    <t>2603026</t>
  </si>
  <si>
    <t>2603027</t>
  </si>
  <si>
    <t>2603028</t>
  </si>
  <si>
    <t>王森</t>
  </si>
  <si>
    <t>26041807</t>
  </si>
  <si>
    <t>2603029</t>
  </si>
  <si>
    <t>2603030</t>
  </si>
  <si>
    <t>2603031</t>
  </si>
  <si>
    <t>2603032</t>
  </si>
  <si>
    <t>2603033</t>
  </si>
  <si>
    <t>2603034</t>
  </si>
  <si>
    <t>2603035</t>
  </si>
  <si>
    <t>2603036</t>
  </si>
  <si>
    <t>2603037</t>
  </si>
  <si>
    <t>2603038</t>
  </si>
  <si>
    <t>陶雅莲</t>
  </si>
  <si>
    <t>26044809</t>
  </si>
  <si>
    <t>蚌埠市燕京学校</t>
  </si>
  <si>
    <t>2603039</t>
  </si>
  <si>
    <t>2603040</t>
  </si>
  <si>
    <t>2603041</t>
  </si>
  <si>
    <t>2603043</t>
  </si>
  <si>
    <t>2603044</t>
  </si>
  <si>
    <t>2603045</t>
  </si>
  <si>
    <t>徐向杰</t>
  </si>
  <si>
    <t>26011502</t>
  </si>
  <si>
    <t>2603046</t>
  </si>
  <si>
    <t>蚌埠市水游城学校</t>
  </si>
  <si>
    <t>2603047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</si>
</sst>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6"/>
      <color theme="1"/>
      <name val="仿宋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"/>
  <sheetViews>
    <sheetView zoomScale="90" zoomScaleNormal="90" workbookViewId="0">
      <pane xSplit="1" ySplit="2" topLeftCell="G3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4.4"/>
  <cols>
    <col min="1" max="1" width="4.75" style="2" customWidth="1"/>
    <col min="2" max="3" width="7.5" style="2" customWidth="1"/>
    <col min="4" max="4" width="5.62962962962963" style="2" customWidth="1"/>
    <col min="5" max="5" width="7.5" style="2" customWidth="1"/>
    <col min="6" max="6" width="5.62962962962963" style="2" customWidth="1"/>
    <col min="7" max="7" width="35.8703703703704" style="2" customWidth="1"/>
    <col min="8" max="8" width="4.87037037037037" style="2" customWidth="1"/>
    <col min="9" max="9" width="15.75" style="2" customWidth="1"/>
    <col min="10" max="10" width="25.75" style="15" customWidth="1"/>
    <col min="11" max="11" width="17.25" style="2" customWidth="1"/>
    <col min="12" max="12" width="13.8333333333333" style="16" customWidth="1"/>
    <col min="13" max="13" width="10.6296296296296" style="2" customWidth="1"/>
    <col min="14" max="18" width="8" style="2" customWidth="1"/>
    <col min="19" max="19" width="13.5" style="2" customWidth="1"/>
  </cols>
  <sheetData>
    <row r="1" ht="20.4" spans="1:19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="1" customFormat="1" ht="57.6" spans="1:19">
      <c r="A2" s="18" t="s">
        <v>1</v>
      </c>
      <c r="B2" s="19" t="s">
        <v>2</v>
      </c>
      <c r="C2" s="19" t="s">
        <v>3</v>
      </c>
      <c r="D2" s="19" t="s">
        <v>4</v>
      </c>
      <c r="E2" s="18" t="s">
        <v>5</v>
      </c>
      <c r="F2" s="18" t="s">
        <v>6</v>
      </c>
      <c r="G2" s="20" t="s">
        <v>7</v>
      </c>
      <c r="H2" s="18" t="s">
        <v>8</v>
      </c>
      <c r="I2" s="18" t="s">
        <v>9</v>
      </c>
      <c r="J2" s="20" t="s">
        <v>10</v>
      </c>
      <c r="K2" s="20" t="s">
        <v>11</v>
      </c>
      <c r="L2" s="18" t="s">
        <v>12</v>
      </c>
      <c r="M2" s="18" t="s">
        <v>13</v>
      </c>
      <c r="N2" s="18" t="s">
        <v>14</v>
      </c>
      <c r="O2" s="21" t="s">
        <v>15</v>
      </c>
      <c r="P2" s="21" t="s">
        <v>16</v>
      </c>
      <c r="Q2" s="21" t="s">
        <v>17</v>
      </c>
      <c r="R2" s="21" t="s">
        <v>18</v>
      </c>
      <c r="S2" s="22" t="s">
        <v>19</v>
      </c>
    </row>
    <row r="3" ht="28.8" spans="1:19">
      <c r="A3" s="23">
        <v>1</v>
      </c>
      <c r="B3" s="24" t="s">
        <v>20</v>
      </c>
      <c r="C3" s="23" t="s">
        <v>21</v>
      </c>
      <c r="D3" s="23" t="s">
        <v>22</v>
      </c>
      <c r="E3" s="23" t="s">
        <v>23</v>
      </c>
      <c r="F3" s="23" t="s">
        <v>24</v>
      </c>
      <c r="G3" s="25" t="s">
        <v>25</v>
      </c>
      <c r="H3" s="25" t="s">
        <v>26</v>
      </c>
      <c r="I3" s="24" t="s">
        <v>27</v>
      </c>
      <c r="J3" s="23" t="s">
        <v>28</v>
      </c>
      <c r="K3" s="23" t="s">
        <v>29</v>
      </c>
      <c r="L3" s="26" t="s">
        <v>30</v>
      </c>
      <c r="M3" s="27" t="s">
        <v>31</v>
      </c>
      <c r="N3" s="28" t="s">
        <v>32</v>
      </c>
      <c r="O3" s="23" t="s">
        <v>33</v>
      </c>
      <c r="P3" s="23" t="s">
        <v>33</v>
      </c>
      <c r="Q3" s="23" t="s">
        <v>33</v>
      </c>
      <c r="R3" s="26" t="s">
        <v>34</v>
      </c>
      <c r="S3" s="24" t="s">
        <v>35</v>
      </c>
    </row>
    <row r="4" ht="28.8" spans="1:19">
      <c r="A4" s="23">
        <v>2</v>
      </c>
      <c r="B4" s="24" t="s">
        <v>36</v>
      </c>
      <c r="C4" s="23" t="s">
        <v>37</v>
      </c>
      <c r="D4" s="23" t="s">
        <v>22</v>
      </c>
      <c r="E4" s="23" t="s">
        <v>23</v>
      </c>
      <c r="F4" s="23" t="s">
        <v>24</v>
      </c>
      <c r="G4" s="25" t="s">
        <v>38</v>
      </c>
      <c r="H4" s="25" t="s">
        <v>26</v>
      </c>
      <c r="I4" s="24" t="s">
        <v>39</v>
      </c>
      <c r="J4" s="23" t="s">
        <v>28</v>
      </c>
      <c r="K4" s="23" t="s">
        <v>40</v>
      </c>
      <c r="L4" s="26" t="s">
        <v>41</v>
      </c>
      <c r="M4" s="27" t="s">
        <v>42</v>
      </c>
      <c r="N4" s="28" t="s">
        <v>32</v>
      </c>
      <c r="O4" s="23" t="s">
        <v>33</v>
      </c>
      <c r="P4" s="23" t="s">
        <v>33</v>
      </c>
      <c r="Q4" s="23" t="s">
        <v>33</v>
      </c>
      <c r="R4" s="26" t="s">
        <v>34</v>
      </c>
      <c r="S4" s="24" t="s">
        <v>43</v>
      </c>
    </row>
    <row r="5" ht="28.8" spans="1:19">
      <c r="A5" s="23">
        <v>3</v>
      </c>
      <c r="B5" s="24" t="s">
        <v>44</v>
      </c>
      <c r="C5" s="23" t="s">
        <v>45</v>
      </c>
      <c r="D5" s="23" t="s">
        <v>22</v>
      </c>
      <c r="E5" s="23" t="s">
        <v>23</v>
      </c>
      <c r="F5" s="23" t="s">
        <v>24</v>
      </c>
      <c r="G5" s="25" t="s">
        <v>46</v>
      </c>
      <c r="H5" s="25" t="s">
        <v>26</v>
      </c>
      <c r="I5" s="24" t="s">
        <v>47</v>
      </c>
      <c r="J5" s="23" t="s">
        <v>28</v>
      </c>
      <c r="K5" s="23" t="s">
        <v>48</v>
      </c>
      <c r="L5" s="26" t="s">
        <v>48</v>
      </c>
      <c r="M5" s="27" t="s">
        <v>31</v>
      </c>
      <c r="N5" s="28" t="s">
        <v>32</v>
      </c>
      <c r="O5" s="23" t="s">
        <v>33</v>
      </c>
      <c r="P5" s="23" t="s">
        <v>33</v>
      </c>
      <c r="Q5" s="23" t="s">
        <v>33</v>
      </c>
      <c r="R5" s="26" t="s">
        <v>34</v>
      </c>
      <c r="S5" s="24" t="s">
        <v>49</v>
      </c>
    </row>
    <row r="6" ht="28.8" spans="1:19">
      <c r="A6" s="23">
        <v>4</v>
      </c>
      <c r="B6" s="24" t="s">
        <v>50</v>
      </c>
      <c r="C6" s="23" t="s">
        <v>51</v>
      </c>
      <c r="D6" s="23" t="s">
        <v>22</v>
      </c>
      <c r="E6" s="23" t="s">
        <v>23</v>
      </c>
      <c r="F6" s="23" t="s">
        <v>24</v>
      </c>
      <c r="G6" s="25" t="s">
        <v>52</v>
      </c>
      <c r="H6" s="25" t="s">
        <v>26</v>
      </c>
      <c r="I6" s="24" t="s">
        <v>53</v>
      </c>
      <c r="J6" s="23" t="s">
        <v>28</v>
      </c>
      <c r="K6" s="23" t="s">
        <v>54</v>
      </c>
      <c r="L6" s="26" t="s">
        <v>54</v>
      </c>
      <c r="M6" s="27" t="s">
        <v>31</v>
      </c>
      <c r="N6" s="28" t="s">
        <v>55</v>
      </c>
      <c r="O6" s="23" t="s">
        <v>33</v>
      </c>
      <c r="P6" s="23" t="s">
        <v>33</v>
      </c>
      <c r="Q6" s="23" t="s">
        <v>33</v>
      </c>
      <c r="R6" s="26" t="s">
        <v>34</v>
      </c>
      <c r="S6" s="24" t="s">
        <v>56</v>
      </c>
    </row>
    <row r="7" ht="28.8" spans="1:19">
      <c r="A7" s="23">
        <v>5</v>
      </c>
      <c r="B7" s="24" t="s">
        <v>57</v>
      </c>
      <c r="C7" s="23" t="s">
        <v>58</v>
      </c>
      <c r="D7" s="23" t="s">
        <v>22</v>
      </c>
      <c r="E7" s="23" t="s">
        <v>23</v>
      </c>
      <c r="F7" s="23" t="s">
        <v>24</v>
      </c>
      <c r="G7" s="25" t="s">
        <v>59</v>
      </c>
      <c r="H7" s="25" t="s">
        <v>26</v>
      </c>
      <c r="I7" s="24" t="s">
        <v>60</v>
      </c>
      <c r="J7" s="23" t="s">
        <v>28</v>
      </c>
      <c r="K7" s="23" t="s">
        <v>61</v>
      </c>
      <c r="L7" s="26" t="s">
        <v>62</v>
      </c>
      <c r="M7" s="27" t="s">
        <v>31</v>
      </c>
      <c r="N7" s="28" t="s">
        <v>55</v>
      </c>
      <c r="O7" s="23" t="s">
        <v>33</v>
      </c>
      <c r="P7" s="23" t="s">
        <v>33</v>
      </c>
      <c r="Q7" s="23" t="s">
        <v>33</v>
      </c>
      <c r="R7" s="26" t="s">
        <v>34</v>
      </c>
      <c r="S7" s="24" t="s">
        <v>63</v>
      </c>
    </row>
    <row r="8" ht="28.8" spans="1:19">
      <c r="A8" s="23">
        <v>6</v>
      </c>
      <c r="B8" s="24" t="s">
        <v>64</v>
      </c>
      <c r="C8" s="23" t="s">
        <v>65</v>
      </c>
      <c r="D8" s="23" t="s">
        <v>22</v>
      </c>
      <c r="E8" s="23" t="s">
        <v>23</v>
      </c>
      <c r="F8" s="23" t="s">
        <v>24</v>
      </c>
      <c r="G8" s="25" t="s">
        <v>66</v>
      </c>
      <c r="H8" s="25" t="s">
        <v>26</v>
      </c>
      <c r="I8" s="24" t="s">
        <v>67</v>
      </c>
      <c r="J8" s="23" t="s">
        <v>68</v>
      </c>
      <c r="K8" s="23" t="s">
        <v>69</v>
      </c>
      <c r="L8" s="26" t="s">
        <v>70</v>
      </c>
      <c r="M8" s="29" t="s">
        <v>31</v>
      </c>
      <c r="N8" s="28" t="s">
        <v>55</v>
      </c>
      <c r="O8" s="23" t="s">
        <v>33</v>
      </c>
      <c r="P8" s="23" t="s">
        <v>33</v>
      </c>
      <c r="Q8" s="23" t="s">
        <v>33</v>
      </c>
      <c r="R8" s="26" t="s">
        <v>34</v>
      </c>
      <c r="S8" s="24" t="s">
        <v>71</v>
      </c>
    </row>
    <row r="9" ht="28.8" spans="1:19">
      <c r="A9" s="23">
        <v>7</v>
      </c>
      <c r="B9" s="24" t="s">
        <v>72</v>
      </c>
      <c r="C9" s="23" t="s">
        <v>73</v>
      </c>
      <c r="D9" s="23" t="s">
        <v>74</v>
      </c>
      <c r="E9" s="23" t="s">
        <v>23</v>
      </c>
      <c r="F9" s="23" t="s">
        <v>75</v>
      </c>
      <c r="G9" s="25" t="s">
        <v>76</v>
      </c>
      <c r="H9" s="25" t="s">
        <v>26</v>
      </c>
      <c r="I9" s="24" t="s">
        <v>77</v>
      </c>
      <c r="J9" s="23" t="s">
        <v>68</v>
      </c>
      <c r="K9" s="23" t="s">
        <v>78</v>
      </c>
      <c r="L9" s="26" t="s">
        <v>79</v>
      </c>
      <c r="M9" s="29" t="s">
        <v>31</v>
      </c>
      <c r="N9" s="28" t="s">
        <v>55</v>
      </c>
      <c r="O9" s="23" t="s">
        <v>33</v>
      </c>
      <c r="P9" s="23" t="s">
        <v>33</v>
      </c>
      <c r="Q9" s="23" t="s">
        <v>33</v>
      </c>
      <c r="R9" s="26" t="s">
        <v>34</v>
      </c>
      <c r="S9" s="24" t="s">
        <v>80</v>
      </c>
    </row>
    <row r="10" ht="28.8" spans="1:19">
      <c r="A10" s="23">
        <v>8</v>
      </c>
      <c r="B10" s="24" t="s">
        <v>81</v>
      </c>
      <c r="C10" s="23" t="s">
        <v>82</v>
      </c>
      <c r="D10" s="23" t="s">
        <v>22</v>
      </c>
      <c r="E10" s="23" t="s">
        <v>23</v>
      </c>
      <c r="F10" s="23" t="s">
        <v>24</v>
      </c>
      <c r="G10" s="25" t="s">
        <v>83</v>
      </c>
      <c r="H10" s="25" t="s">
        <v>26</v>
      </c>
      <c r="I10" s="24" t="s">
        <v>84</v>
      </c>
      <c r="J10" s="23" t="s">
        <v>68</v>
      </c>
      <c r="K10" s="23" t="s">
        <v>61</v>
      </c>
      <c r="L10" s="26" t="s">
        <v>62</v>
      </c>
      <c r="M10" s="29" t="s">
        <v>31</v>
      </c>
      <c r="N10" s="28" t="s">
        <v>55</v>
      </c>
      <c r="O10" s="23" t="s">
        <v>33</v>
      </c>
      <c r="P10" s="23" t="s">
        <v>33</v>
      </c>
      <c r="Q10" s="23" t="s">
        <v>33</v>
      </c>
      <c r="R10" s="26" t="s">
        <v>34</v>
      </c>
      <c r="S10" s="24" t="s">
        <v>85</v>
      </c>
    </row>
    <row r="11" ht="28.8" spans="1:19">
      <c r="A11" s="23">
        <v>9</v>
      </c>
      <c r="B11" s="24" t="s">
        <v>86</v>
      </c>
      <c r="C11" s="23" t="s">
        <v>87</v>
      </c>
      <c r="D11" s="23" t="s">
        <v>74</v>
      </c>
      <c r="E11" s="23" t="s">
        <v>88</v>
      </c>
      <c r="F11" s="23" t="s">
        <v>89</v>
      </c>
      <c r="G11" s="25" t="s">
        <v>90</v>
      </c>
      <c r="H11" s="25" t="s">
        <v>26</v>
      </c>
      <c r="I11" s="24" t="s">
        <v>91</v>
      </c>
      <c r="J11" s="23" t="s">
        <v>92</v>
      </c>
      <c r="K11" s="23" t="s">
        <v>93</v>
      </c>
      <c r="L11" s="26" t="s">
        <v>94</v>
      </c>
      <c r="M11" s="27" t="s">
        <v>31</v>
      </c>
      <c r="N11" s="28" t="s">
        <v>32</v>
      </c>
      <c r="O11" s="23" t="s">
        <v>33</v>
      </c>
      <c r="P11" s="23" t="s">
        <v>33</v>
      </c>
      <c r="Q11" s="23" t="s">
        <v>33</v>
      </c>
      <c r="R11" s="26" t="s">
        <v>34</v>
      </c>
      <c r="S11" s="24" t="s">
        <v>95</v>
      </c>
    </row>
    <row r="12" ht="28.8" spans="1:19">
      <c r="A12" s="23">
        <v>10</v>
      </c>
      <c r="B12" s="24" t="s">
        <v>96</v>
      </c>
      <c r="C12" s="23" t="s">
        <v>97</v>
      </c>
      <c r="D12" s="23" t="s">
        <v>74</v>
      </c>
      <c r="E12" s="23" t="s">
        <v>23</v>
      </c>
      <c r="F12" s="23" t="s">
        <v>24</v>
      </c>
      <c r="G12" s="25" t="s">
        <v>98</v>
      </c>
      <c r="H12" s="25" t="s">
        <v>26</v>
      </c>
      <c r="I12" s="24" t="s">
        <v>99</v>
      </c>
      <c r="J12" s="23" t="s">
        <v>92</v>
      </c>
      <c r="K12" s="23" t="s">
        <v>100</v>
      </c>
      <c r="L12" s="26" t="s">
        <v>100</v>
      </c>
      <c r="M12" s="27" t="s">
        <v>42</v>
      </c>
      <c r="N12" s="28" t="s">
        <v>55</v>
      </c>
      <c r="O12" s="23" t="s">
        <v>33</v>
      </c>
      <c r="P12" s="23" t="s">
        <v>33</v>
      </c>
      <c r="Q12" s="23" t="s">
        <v>33</v>
      </c>
      <c r="R12" s="26" t="s">
        <v>34</v>
      </c>
      <c r="S12" s="24" t="s">
        <v>101</v>
      </c>
    </row>
    <row r="13" ht="28.8" spans="1:19">
      <c r="A13" s="23">
        <v>11</v>
      </c>
      <c r="B13" s="24" t="s">
        <v>102</v>
      </c>
      <c r="C13" s="23" t="s">
        <v>103</v>
      </c>
      <c r="D13" s="23" t="s">
        <v>22</v>
      </c>
      <c r="E13" s="23" t="s">
        <v>23</v>
      </c>
      <c r="F13" s="23" t="s">
        <v>24</v>
      </c>
      <c r="G13" s="25" t="s">
        <v>104</v>
      </c>
      <c r="H13" s="25" t="s">
        <v>26</v>
      </c>
      <c r="I13" s="24" t="s">
        <v>105</v>
      </c>
      <c r="J13" s="23" t="s">
        <v>92</v>
      </c>
      <c r="K13" s="23" t="s">
        <v>106</v>
      </c>
      <c r="L13" s="26" t="s">
        <v>69</v>
      </c>
      <c r="M13" s="27" t="s">
        <v>31</v>
      </c>
      <c r="N13" s="28" t="s">
        <v>55</v>
      </c>
      <c r="O13" s="23" t="s">
        <v>33</v>
      </c>
      <c r="P13" s="23" t="s">
        <v>33</v>
      </c>
      <c r="Q13" s="23" t="s">
        <v>33</v>
      </c>
      <c r="R13" s="26" t="s">
        <v>34</v>
      </c>
      <c r="S13" s="24" t="s">
        <v>107</v>
      </c>
    </row>
    <row r="14" ht="28.8" spans="1:19">
      <c r="A14" s="23">
        <v>12</v>
      </c>
      <c r="B14" s="24" t="s">
        <v>108</v>
      </c>
      <c r="C14" s="23" t="s">
        <v>109</v>
      </c>
      <c r="D14" s="23" t="s">
        <v>22</v>
      </c>
      <c r="E14" s="23" t="s">
        <v>88</v>
      </c>
      <c r="F14" s="23" t="s">
        <v>89</v>
      </c>
      <c r="G14" s="25" t="s">
        <v>110</v>
      </c>
      <c r="H14" s="25" t="s">
        <v>26</v>
      </c>
      <c r="I14" s="24" t="s">
        <v>111</v>
      </c>
      <c r="J14" s="23" t="s">
        <v>92</v>
      </c>
      <c r="K14" s="23" t="s">
        <v>112</v>
      </c>
      <c r="L14" s="26" t="s">
        <v>79</v>
      </c>
      <c r="M14" s="27" t="s">
        <v>31</v>
      </c>
      <c r="N14" s="28" t="s">
        <v>55</v>
      </c>
      <c r="O14" s="23" t="s">
        <v>33</v>
      </c>
      <c r="P14" s="23" t="s">
        <v>33</v>
      </c>
      <c r="Q14" s="23" t="s">
        <v>33</v>
      </c>
      <c r="R14" s="26" t="s">
        <v>34</v>
      </c>
      <c r="S14" s="24" t="s">
        <v>113</v>
      </c>
    </row>
    <row r="15" ht="28.8" spans="1:19">
      <c r="A15" s="23">
        <v>13</v>
      </c>
      <c r="B15" s="24" t="s">
        <v>114</v>
      </c>
      <c r="C15" s="23" t="s">
        <v>115</v>
      </c>
      <c r="D15" s="23" t="s">
        <v>22</v>
      </c>
      <c r="E15" s="23" t="s">
        <v>23</v>
      </c>
      <c r="F15" s="23" t="s">
        <v>24</v>
      </c>
      <c r="G15" s="25" t="s">
        <v>116</v>
      </c>
      <c r="H15" s="25" t="s">
        <v>26</v>
      </c>
      <c r="I15" s="24" t="s">
        <v>117</v>
      </c>
      <c r="J15" s="23" t="s">
        <v>92</v>
      </c>
      <c r="K15" s="23" t="s">
        <v>112</v>
      </c>
      <c r="L15" s="26" t="s">
        <v>79</v>
      </c>
      <c r="M15" s="27" t="s">
        <v>42</v>
      </c>
      <c r="N15" s="28" t="s">
        <v>55</v>
      </c>
      <c r="O15" s="23" t="s">
        <v>33</v>
      </c>
      <c r="P15" s="23" t="s">
        <v>33</v>
      </c>
      <c r="Q15" s="23" t="s">
        <v>33</v>
      </c>
      <c r="R15" s="26" t="s">
        <v>34</v>
      </c>
      <c r="S15" s="24" t="s">
        <v>113</v>
      </c>
    </row>
    <row r="16" ht="28.8" spans="1:19">
      <c r="A16" s="23">
        <v>14</v>
      </c>
      <c r="B16" s="24" t="s">
        <v>118</v>
      </c>
      <c r="C16" s="23" t="s">
        <v>119</v>
      </c>
      <c r="D16" s="23" t="s">
        <v>22</v>
      </c>
      <c r="E16" s="23" t="s">
        <v>23</v>
      </c>
      <c r="F16" s="23" t="s">
        <v>24</v>
      </c>
      <c r="G16" s="25" t="s">
        <v>120</v>
      </c>
      <c r="H16" s="25" t="s">
        <v>26</v>
      </c>
      <c r="I16" s="24" t="s">
        <v>121</v>
      </c>
      <c r="J16" s="23" t="s">
        <v>92</v>
      </c>
      <c r="K16" s="23" t="s">
        <v>61</v>
      </c>
      <c r="L16" s="26" t="s">
        <v>61</v>
      </c>
      <c r="M16" s="27" t="s">
        <v>31</v>
      </c>
      <c r="N16" s="28" t="s">
        <v>55</v>
      </c>
      <c r="O16" s="23" t="s">
        <v>33</v>
      </c>
      <c r="P16" s="23" t="s">
        <v>33</v>
      </c>
      <c r="Q16" s="23" t="s">
        <v>33</v>
      </c>
      <c r="R16" s="26" t="s">
        <v>34</v>
      </c>
      <c r="S16" s="24" t="s">
        <v>122</v>
      </c>
    </row>
    <row r="17" ht="28.8" spans="1:19">
      <c r="A17" s="23">
        <v>15</v>
      </c>
      <c r="B17" s="24" t="s">
        <v>123</v>
      </c>
      <c r="C17" s="23" t="s">
        <v>124</v>
      </c>
      <c r="D17" s="23" t="s">
        <v>22</v>
      </c>
      <c r="E17" s="23" t="s">
        <v>23</v>
      </c>
      <c r="F17" s="23" t="s">
        <v>24</v>
      </c>
      <c r="G17" s="25" t="s">
        <v>125</v>
      </c>
      <c r="H17" s="25" t="s">
        <v>26</v>
      </c>
      <c r="I17" s="24" t="s">
        <v>126</v>
      </c>
      <c r="J17" s="23" t="s">
        <v>127</v>
      </c>
      <c r="K17" s="23" t="s">
        <v>61</v>
      </c>
      <c r="L17" s="26" t="s">
        <v>62</v>
      </c>
      <c r="M17" s="27" t="s">
        <v>31</v>
      </c>
      <c r="N17" s="28" t="s">
        <v>32</v>
      </c>
      <c r="O17" s="23" t="s">
        <v>33</v>
      </c>
      <c r="P17" s="23" t="s">
        <v>33</v>
      </c>
      <c r="Q17" s="23" t="s">
        <v>33</v>
      </c>
      <c r="R17" s="26" t="s">
        <v>34</v>
      </c>
      <c r="S17" s="24" t="s">
        <v>128</v>
      </c>
    </row>
    <row r="18" ht="28.8" spans="1:19">
      <c r="A18" s="23">
        <v>16</v>
      </c>
      <c r="B18" s="24" t="s">
        <v>129</v>
      </c>
      <c r="C18" s="23" t="s">
        <v>130</v>
      </c>
      <c r="D18" s="23" t="s">
        <v>22</v>
      </c>
      <c r="E18" s="23" t="s">
        <v>88</v>
      </c>
      <c r="F18" s="23" t="s">
        <v>89</v>
      </c>
      <c r="G18" s="25" t="s">
        <v>131</v>
      </c>
      <c r="H18" s="25" t="s">
        <v>26</v>
      </c>
      <c r="I18" s="24" t="s">
        <v>132</v>
      </c>
      <c r="J18" s="23" t="s">
        <v>127</v>
      </c>
      <c r="K18" s="23" t="s">
        <v>133</v>
      </c>
      <c r="L18" s="26" t="s">
        <v>134</v>
      </c>
      <c r="M18" s="27" t="s">
        <v>31</v>
      </c>
      <c r="N18" s="28" t="s">
        <v>32</v>
      </c>
      <c r="O18" s="23" t="s">
        <v>33</v>
      </c>
      <c r="P18" s="23" t="s">
        <v>33</v>
      </c>
      <c r="Q18" s="23" t="s">
        <v>33</v>
      </c>
      <c r="R18" s="26" t="s">
        <v>34</v>
      </c>
      <c r="S18" s="24" t="s">
        <v>135</v>
      </c>
    </row>
    <row r="19" ht="28.8" spans="1:19">
      <c r="A19" s="23">
        <v>17</v>
      </c>
      <c r="B19" s="24" t="s">
        <v>136</v>
      </c>
      <c r="C19" s="23" t="s">
        <v>137</v>
      </c>
      <c r="D19" s="23" t="s">
        <v>22</v>
      </c>
      <c r="E19" s="23" t="s">
        <v>23</v>
      </c>
      <c r="F19" s="23" t="s">
        <v>24</v>
      </c>
      <c r="G19" s="25" t="s">
        <v>138</v>
      </c>
      <c r="H19" s="25" t="s">
        <v>26</v>
      </c>
      <c r="I19" s="24" t="s">
        <v>139</v>
      </c>
      <c r="J19" s="23" t="s">
        <v>127</v>
      </c>
      <c r="K19" s="23" t="s">
        <v>140</v>
      </c>
      <c r="L19" s="26" t="s">
        <v>140</v>
      </c>
      <c r="M19" s="27" t="s">
        <v>31</v>
      </c>
      <c r="N19" s="28" t="s">
        <v>55</v>
      </c>
      <c r="O19" s="23" t="s">
        <v>33</v>
      </c>
      <c r="P19" s="23" t="s">
        <v>33</v>
      </c>
      <c r="Q19" s="23" t="s">
        <v>33</v>
      </c>
      <c r="R19" s="26" t="s">
        <v>34</v>
      </c>
      <c r="S19" s="24" t="s">
        <v>141</v>
      </c>
    </row>
    <row r="20" ht="28.8" spans="1:19">
      <c r="A20" s="23">
        <v>18</v>
      </c>
      <c r="B20" s="24" t="s">
        <v>142</v>
      </c>
      <c r="C20" s="23" t="s">
        <v>37</v>
      </c>
      <c r="D20" s="23" t="s">
        <v>22</v>
      </c>
      <c r="E20" s="23" t="s">
        <v>23</v>
      </c>
      <c r="F20" s="23" t="s">
        <v>24</v>
      </c>
      <c r="G20" s="25" t="s">
        <v>143</v>
      </c>
      <c r="H20" s="25" t="s">
        <v>26</v>
      </c>
      <c r="I20" s="24" t="s">
        <v>144</v>
      </c>
      <c r="J20" s="23" t="s">
        <v>145</v>
      </c>
      <c r="K20" s="23" t="s">
        <v>69</v>
      </c>
      <c r="L20" s="26" t="s">
        <v>70</v>
      </c>
      <c r="M20" s="30" t="s">
        <v>31</v>
      </c>
      <c r="N20" s="28" t="s">
        <v>32</v>
      </c>
      <c r="O20" s="23" t="s">
        <v>33</v>
      </c>
      <c r="P20" s="23" t="s">
        <v>33</v>
      </c>
      <c r="Q20" s="23" t="s">
        <v>33</v>
      </c>
      <c r="R20" s="26" t="s">
        <v>34</v>
      </c>
      <c r="S20" s="24" t="s">
        <v>146</v>
      </c>
    </row>
    <row r="21" ht="28.8" spans="1:19">
      <c r="A21" s="23">
        <v>19</v>
      </c>
      <c r="B21" s="24" t="s">
        <v>147</v>
      </c>
      <c r="C21" s="23" t="s">
        <v>148</v>
      </c>
      <c r="D21" s="23" t="s">
        <v>22</v>
      </c>
      <c r="E21" s="23" t="s">
        <v>23</v>
      </c>
      <c r="F21" s="23" t="s">
        <v>24</v>
      </c>
      <c r="G21" s="25" t="s">
        <v>149</v>
      </c>
      <c r="H21" s="25" t="s">
        <v>26</v>
      </c>
      <c r="I21" s="24" t="s">
        <v>150</v>
      </c>
      <c r="J21" s="23" t="s">
        <v>145</v>
      </c>
      <c r="K21" s="23" t="s">
        <v>151</v>
      </c>
      <c r="L21" s="26" t="s">
        <v>151</v>
      </c>
      <c r="M21" s="30" t="s">
        <v>42</v>
      </c>
      <c r="N21" s="28" t="s">
        <v>32</v>
      </c>
      <c r="O21" s="23" t="s">
        <v>33</v>
      </c>
      <c r="P21" s="23" t="s">
        <v>33</v>
      </c>
      <c r="Q21" s="23" t="s">
        <v>33</v>
      </c>
      <c r="R21" s="26" t="s">
        <v>34</v>
      </c>
      <c r="S21" s="24" t="s">
        <v>152</v>
      </c>
    </row>
    <row r="22" ht="28.8" spans="1:19">
      <c r="A22" s="23">
        <v>20</v>
      </c>
      <c r="B22" s="24" t="s">
        <v>153</v>
      </c>
      <c r="C22" s="23" t="s">
        <v>154</v>
      </c>
      <c r="D22" s="23" t="s">
        <v>74</v>
      </c>
      <c r="E22" s="23" t="s">
        <v>23</v>
      </c>
      <c r="F22" s="23" t="s">
        <v>24</v>
      </c>
      <c r="G22" s="25" t="s">
        <v>155</v>
      </c>
      <c r="H22" s="25" t="s">
        <v>26</v>
      </c>
      <c r="I22" s="24" t="s">
        <v>156</v>
      </c>
      <c r="J22" s="23" t="s">
        <v>145</v>
      </c>
      <c r="K22" s="23" t="s">
        <v>112</v>
      </c>
      <c r="L22" s="26" t="s">
        <v>112</v>
      </c>
      <c r="M22" s="30" t="s">
        <v>42</v>
      </c>
      <c r="N22" s="28" t="s">
        <v>55</v>
      </c>
      <c r="O22" s="23" t="s">
        <v>33</v>
      </c>
      <c r="P22" s="23" t="s">
        <v>33</v>
      </c>
      <c r="Q22" s="23" t="s">
        <v>33</v>
      </c>
      <c r="R22" s="26" t="s">
        <v>34</v>
      </c>
      <c r="S22" s="24" t="s">
        <v>157</v>
      </c>
    </row>
    <row r="23" ht="28.8" spans="1:19">
      <c r="A23" s="23">
        <v>21</v>
      </c>
      <c r="B23" s="24" t="s">
        <v>158</v>
      </c>
      <c r="C23" s="23" t="s">
        <v>159</v>
      </c>
      <c r="D23" s="23" t="s">
        <v>22</v>
      </c>
      <c r="E23" s="23" t="s">
        <v>23</v>
      </c>
      <c r="F23" s="23" t="s">
        <v>24</v>
      </c>
      <c r="G23" s="25" t="s">
        <v>160</v>
      </c>
      <c r="H23" s="25" t="s">
        <v>26</v>
      </c>
      <c r="I23" s="24" t="s">
        <v>161</v>
      </c>
      <c r="J23" s="23" t="s">
        <v>145</v>
      </c>
      <c r="K23" s="23" t="s">
        <v>61</v>
      </c>
      <c r="L23" s="26" t="s">
        <v>62</v>
      </c>
      <c r="M23" s="30" t="s">
        <v>31</v>
      </c>
      <c r="N23" s="28" t="s">
        <v>55</v>
      </c>
      <c r="O23" s="23" t="s">
        <v>33</v>
      </c>
      <c r="P23" s="23" t="s">
        <v>33</v>
      </c>
      <c r="Q23" s="23" t="s">
        <v>33</v>
      </c>
      <c r="R23" s="26" t="s">
        <v>34</v>
      </c>
      <c r="S23" s="24" t="s">
        <v>162</v>
      </c>
    </row>
    <row r="24" ht="28.8" spans="1:19">
      <c r="A24" s="23">
        <v>22</v>
      </c>
      <c r="B24" s="31" t="s">
        <v>163</v>
      </c>
      <c r="C24" s="23" t="s">
        <v>164</v>
      </c>
      <c r="D24" s="23" t="s">
        <v>22</v>
      </c>
      <c r="E24" s="23" t="s">
        <v>23</v>
      </c>
      <c r="F24" s="23" t="s">
        <v>24</v>
      </c>
      <c r="G24" s="25" t="s">
        <v>165</v>
      </c>
      <c r="H24" s="25" t="s">
        <v>26</v>
      </c>
      <c r="I24" s="31" t="s">
        <v>166</v>
      </c>
      <c r="J24" s="23" t="s">
        <v>167</v>
      </c>
      <c r="K24" s="23" t="s">
        <v>168</v>
      </c>
      <c r="L24" s="26" t="s">
        <v>168</v>
      </c>
      <c r="M24" s="27" t="s">
        <v>31</v>
      </c>
      <c r="N24" s="28" t="s">
        <v>55</v>
      </c>
      <c r="O24" s="23" t="s">
        <v>33</v>
      </c>
      <c r="P24" s="23" t="s">
        <v>33</v>
      </c>
      <c r="Q24" s="23" t="s">
        <v>33</v>
      </c>
      <c r="R24" s="26" t="s">
        <v>34</v>
      </c>
      <c r="S24" s="31" t="s">
        <v>169</v>
      </c>
    </row>
    <row r="25" ht="28.8" spans="1:19">
      <c r="A25" s="23">
        <v>23</v>
      </c>
      <c r="B25" s="24" t="s">
        <v>170</v>
      </c>
      <c r="C25" s="23" t="s">
        <v>164</v>
      </c>
      <c r="D25" s="23" t="s">
        <v>22</v>
      </c>
      <c r="E25" s="23" t="s">
        <v>23</v>
      </c>
      <c r="F25" s="23" t="s">
        <v>24</v>
      </c>
      <c r="G25" s="25" t="s">
        <v>171</v>
      </c>
      <c r="H25" s="25" t="s">
        <v>26</v>
      </c>
      <c r="I25" s="24" t="s">
        <v>172</v>
      </c>
      <c r="J25" s="23" t="s">
        <v>173</v>
      </c>
      <c r="K25" s="23" t="s">
        <v>93</v>
      </c>
      <c r="L25" s="26" t="s">
        <v>94</v>
      </c>
      <c r="M25" s="27" t="s">
        <v>31</v>
      </c>
      <c r="N25" s="28" t="s">
        <v>32</v>
      </c>
      <c r="O25" s="23" t="s">
        <v>33</v>
      </c>
      <c r="P25" s="23" t="s">
        <v>33</v>
      </c>
      <c r="Q25" s="23" t="s">
        <v>33</v>
      </c>
      <c r="R25" s="26" t="s">
        <v>34</v>
      </c>
      <c r="S25" s="24" t="s">
        <v>174</v>
      </c>
    </row>
    <row r="26" ht="28.8" spans="1:19">
      <c r="A26" s="23">
        <v>24</v>
      </c>
      <c r="B26" s="24" t="s">
        <v>175</v>
      </c>
      <c r="C26" s="23" t="s">
        <v>176</v>
      </c>
      <c r="D26" s="23" t="s">
        <v>22</v>
      </c>
      <c r="E26" s="23" t="s">
        <v>23</v>
      </c>
      <c r="F26" s="23" t="s">
        <v>24</v>
      </c>
      <c r="G26" s="25" t="s">
        <v>177</v>
      </c>
      <c r="H26" s="25" t="s">
        <v>26</v>
      </c>
      <c r="I26" s="24" t="s">
        <v>178</v>
      </c>
      <c r="J26" s="23" t="s">
        <v>173</v>
      </c>
      <c r="K26" s="23" t="s">
        <v>133</v>
      </c>
      <c r="L26" s="26" t="s">
        <v>134</v>
      </c>
      <c r="M26" s="27" t="s">
        <v>31</v>
      </c>
      <c r="N26" s="28" t="s">
        <v>32</v>
      </c>
      <c r="O26" s="23" t="s">
        <v>33</v>
      </c>
      <c r="P26" s="23" t="s">
        <v>33</v>
      </c>
      <c r="Q26" s="23" t="s">
        <v>33</v>
      </c>
      <c r="R26" s="26" t="s">
        <v>34</v>
      </c>
      <c r="S26" s="24" t="s">
        <v>179</v>
      </c>
    </row>
  </sheetData>
  <autoFilter xmlns:etc="http://www.wps.cn/officeDocument/2017/etCustomData" ref="A2:S26" etc:filterBottomFollowUsedRange="0">
    <extLst/>
  </autoFilter>
  <mergeCells count="1">
    <mergeCell ref="A1:R1"/>
  </mergeCells>
  <conditionalFormatting sqref="B2">
    <cfRule type="duplicateValues" dxfId="0" priority="70"/>
  </conditionalFormatting>
  <printOptions horizontalCentered="1"/>
  <pageMargins left="0.393700787401575" right="0.393700787401575" top="0.393700787401575" bottom="0.393700787401575" header="0.31496062992126" footer="0.31496062992126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4"/>
  <sheetViews>
    <sheetView tabSelected="1" topLeftCell="A17" workbookViewId="0">
      <selection activeCell="D24" sqref="D24"/>
    </sheetView>
  </sheetViews>
  <sheetFormatPr defaultColWidth="9" defaultRowHeight="14.4"/>
  <cols>
    <col min="1" max="1" width="5.77777777777778" style="2" customWidth="1"/>
    <col min="2" max="2" width="21.1111111111111" style="2" customWidth="1"/>
    <col min="3" max="3" width="16.7777777777778" style="2" customWidth="1"/>
    <col min="4" max="4" width="13.4444444444444" style="2" customWidth="1"/>
    <col min="5" max="5" width="10.8888888888889" style="2" customWidth="1"/>
    <col min="6" max="6" width="13.4444444444444" style="2" customWidth="1"/>
    <col min="7" max="7" width="9.33333333333333" style="2" customWidth="1"/>
    <col min="8" max="8" width="8.88888888888889" style="2" customWidth="1"/>
    <col min="9" max="9" width="14" style="2" customWidth="1"/>
  </cols>
  <sheetData>
    <row r="1" ht="27" customHeight="1" spans="1:12">
      <c r="A1" s="3" t="s">
        <v>180</v>
      </c>
      <c r="B1" s="3"/>
      <c r="C1" s="4"/>
      <c r="D1" s="4"/>
      <c r="E1" s="4"/>
    </row>
    <row r="2" customFormat="1" ht="50" customHeight="1" spans="1:12">
      <c r="A2" s="5" t="s">
        <v>181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="1" customFormat="1" ht="45" customHeight="1" spans="1:12">
      <c r="A3" s="7" t="s">
        <v>1</v>
      </c>
      <c r="B3" s="8" t="s">
        <v>182</v>
      </c>
      <c r="C3" s="8" t="s">
        <v>183</v>
      </c>
      <c r="D3" s="9" t="s">
        <v>19</v>
      </c>
      <c r="E3" s="8" t="s">
        <v>2</v>
      </c>
      <c r="F3" s="7" t="s">
        <v>9</v>
      </c>
      <c r="G3" s="10" t="s">
        <v>15</v>
      </c>
      <c r="H3" s="10" t="s">
        <v>16</v>
      </c>
      <c r="I3" s="9" t="s">
        <v>184</v>
      </c>
    </row>
    <row r="4" ht="34" customHeight="1" spans="1:12">
      <c r="A4" s="11">
        <v>1</v>
      </c>
      <c r="B4" s="12" t="s">
        <v>185</v>
      </c>
      <c r="C4" s="12" t="s">
        <v>186</v>
      </c>
      <c r="D4" s="12" t="str">
        <f>"2603001"</f>
        <v>2603001</v>
      </c>
      <c r="E4" s="13" t="s">
        <v>187</v>
      </c>
      <c r="F4" s="11" t="s">
        <v>188</v>
      </c>
      <c r="G4" s="11" t="s">
        <v>33</v>
      </c>
      <c r="H4" s="11" t="s">
        <v>33</v>
      </c>
      <c r="I4" s="12" t="s">
        <v>189</v>
      </c>
    </row>
    <row r="5" ht="34" customHeight="1" spans="1:12">
      <c r="A5" s="11">
        <v>2</v>
      </c>
      <c r="B5" s="12" t="s">
        <v>185</v>
      </c>
      <c r="C5" s="12" t="s">
        <v>190</v>
      </c>
      <c r="D5" s="11" t="s">
        <v>191</v>
      </c>
      <c r="E5" s="11" t="s">
        <v>192</v>
      </c>
      <c r="F5" s="11" t="s">
        <v>193</v>
      </c>
      <c r="G5" s="11" t="s">
        <v>33</v>
      </c>
      <c r="H5" s="11" t="s">
        <v>33</v>
      </c>
      <c r="I5" s="12" t="s">
        <v>189</v>
      </c>
    </row>
    <row r="6" ht="34" customHeight="1" spans="1:12">
      <c r="A6" s="11">
        <v>3</v>
      </c>
      <c r="B6" s="12" t="s">
        <v>194</v>
      </c>
      <c r="C6" s="12" t="s">
        <v>186</v>
      </c>
      <c r="D6" s="12" t="str">
        <f>"2603003"</f>
        <v>2603003</v>
      </c>
      <c r="E6" s="11" t="s">
        <v>195</v>
      </c>
      <c r="F6" s="11" t="s">
        <v>196</v>
      </c>
      <c r="G6" s="11" t="s">
        <v>33</v>
      </c>
      <c r="H6" s="11" t="s">
        <v>33</v>
      </c>
      <c r="I6" s="12" t="s">
        <v>189</v>
      </c>
    </row>
    <row r="7" ht="34" customHeight="1" spans="1:12">
      <c r="A7" s="11">
        <v>4</v>
      </c>
      <c r="B7" s="12" t="s">
        <v>194</v>
      </c>
      <c r="C7" s="12" t="s">
        <v>186</v>
      </c>
      <c r="D7" s="11" t="s">
        <v>197</v>
      </c>
      <c r="E7" s="12" t="str">
        <f>"张桐"</f>
        <v>张桐</v>
      </c>
      <c r="F7" s="12" t="str">
        <f>"26021723"</f>
        <v>26021723</v>
      </c>
      <c r="G7" s="11" t="s">
        <v>33</v>
      </c>
      <c r="H7" s="11" t="s">
        <v>33</v>
      </c>
      <c r="I7" s="12" t="s">
        <v>189</v>
      </c>
    </row>
    <row r="8" ht="34" customHeight="1" spans="1:12">
      <c r="A8" s="11">
        <v>5</v>
      </c>
      <c r="B8" s="12" t="s">
        <v>194</v>
      </c>
      <c r="C8" s="11" t="s">
        <v>190</v>
      </c>
      <c r="D8" s="11" t="s">
        <v>198</v>
      </c>
      <c r="E8" s="12" t="str">
        <f>"赵燕梅"</f>
        <v>赵燕梅</v>
      </c>
      <c r="F8" s="11" t="s">
        <v>199</v>
      </c>
      <c r="G8" s="11" t="s">
        <v>33</v>
      </c>
      <c r="H8" s="11" t="s">
        <v>33</v>
      </c>
      <c r="I8" s="12" t="s">
        <v>189</v>
      </c>
    </row>
    <row r="9" ht="34" customHeight="1" spans="1:12">
      <c r="A9" s="11">
        <v>6</v>
      </c>
      <c r="B9" s="12" t="s">
        <v>194</v>
      </c>
      <c r="C9" s="11" t="s">
        <v>190</v>
      </c>
      <c r="D9" s="11" t="s">
        <v>198</v>
      </c>
      <c r="E9" s="11" t="s">
        <v>200</v>
      </c>
      <c r="F9" s="11" t="str">
        <f>"26041315"</f>
        <v>26041315</v>
      </c>
      <c r="G9" s="11" t="s">
        <v>33</v>
      </c>
      <c r="H9" s="11" t="s">
        <v>33</v>
      </c>
      <c r="I9" s="12" t="s">
        <v>189</v>
      </c>
    </row>
    <row r="10" ht="34" customHeight="1" spans="1:12">
      <c r="A10" s="11">
        <v>7</v>
      </c>
      <c r="B10" s="12" t="s">
        <v>194</v>
      </c>
      <c r="C10" s="11" t="s">
        <v>201</v>
      </c>
      <c r="D10" s="11" t="s">
        <v>202</v>
      </c>
      <c r="E10" s="11" t="str">
        <f>"吴贝贝"</f>
        <v>吴贝贝</v>
      </c>
      <c r="F10" s="11" t="str">
        <f>"26031030"</f>
        <v>26031030</v>
      </c>
      <c r="G10" s="11" t="s">
        <v>33</v>
      </c>
      <c r="H10" s="11" t="s">
        <v>33</v>
      </c>
      <c r="I10" s="12" t="s">
        <v>189</v>
      </c>
    </row>
    <row r="11" ht="34" customHeight="1" spans="1:12">
      <c r="A11" s="11">
        <v>8</v>
      </c>
      <c r="B11" s="11" t="s">
        <v>203</v>
      </c>
      <c r="C11" s="11" t="s">
        <v>204</v>
      </c>
      <c r="D11" s="11" t="s">
        <v>205</v>
      </c>
      <c r="E11" s="12" t="str">
        <f>"陈岳"</f>
        <v>陈岳</v>
      </c>
      <c r="F11" s="11" t="s">
        <v>206</v>
      </c>
      <c r="G11" s="11" t="s">
        <v>33</v>
      </c>
      <c r="H11" s="11" t="s">
        <v>33</v>
      </c>
      <c r="I11" s="12" t="s">
        <v>189</v>
      </c>
    </row>
    <row r="12" ht="34" customHeight="1" spans="1:12">
      <c r="A12" s="11">
        <v>9</v>
      </c>
      <c r="B12" s="11" t="s">
        <v>173</v>
      </c>
      <c r="C12" s="11" t="s">
        <v>186</v>
      </c>
      <c r="D12" s="11" t="s">
        <v>207</v>
      </c>
      <c r="E12" s="11" t="s">
        <v>208</v>
      </c>
      <c r="F12" s="11" t="s">
        <v>209</v>
      </c>
      <c r="G12" s="11" t="s">
        <v>33</v>
      </c>
      <c r="H12" s="11" t="s">
        <v>33</v>
      </c>
      <c r="I12" s="12" t="s">
        <v>189</v>
      </c>
    </row>
    <row r="13" ht="34" customHeight="1" spans="1:12">
      <c r="A13" s="11">
        <v>10</v>
      </c>
      <c r="B13" s="11" t="s">
        <v>173</v>
      </c>
      <c r="C13" s="11" t="s">
        <v>190</v>
      </c>
      <c r="D13" s="11" t="s">
        <v>210</v>
      </c>
      <c r="E13" s="12" t="str">
        <f>"张兴智"</f>
        <v>张兴智</v>
      </c>
      <c r="F13" s="12" t="str">
        <f>"26041423"</f>
        <v>26041423</v>
      </c>
      <c r="G13" s="11" t="s">
        <v>33</v>
      </c>
      <c r="H13" s="11" t="s">
        <v>33</v>
      </c>
      <c r="I13" s="12" t="s">
        <v>189</v>
      </c>
    </row>
    <row r="14" ht="34" customHeight="1" spans="1:12">
      <c r="A14" s="11">
        <v>11</v>
      </c>
      <c r="B14" s="11" t="s">
        <v>173</v>
      </c>
      <c r="C14" s="11" t="s">
        <v>211</v>
      </c>
      <c r="D14" s="11" t="s">
        <v>212</v>
      </c>
      <c r="E14" s="12" t="str">
        <f>"杨佳佳"</f>
        <v>杨佳佳</v>
      </c>
      <c r="F14" s="11" t="s">
        <v>213</v>
      </c>
      <c r="G14" s="11" t="s">
        <v>33</v>
      </c>
      <c r="H14" s="11" t="s">
        <v>33</v>
      </c>
      <c r="I14" s="12" t="s">
        <v>189</v>
      </c>
    </row>
    <row r="15" ht="34" customHeight="1" spans="1:12">
      <c r="A15" s="11">
        <v>12</v>
      </c>
      <c r="B15" s="11" t="s">
        <v>173</v>
      </c>
      <c r="C15" s="11" t="s">
        <v>204</v>
      </c>
      <c r="D15" s="11" t="s">
        <v>214</v>
      </c>
      <c r="E15" s="12" t="str">
        <f>"张习雅"</f>
        <v>张习雅</v>
      </c>
      <c r="F15" s="11" t="s">
        <v>215</v>
      </c>
      <c r="G15" s="11" t="s">
        <v>33</v>
      </c>
      <c r="H15" s="11" t="s">
        <v>33</v>
      </c>
      <c r="I15" s="12" t="s">
        <v>189</v>
      </c>
    </row>
    <row r="16" ht="34" customHeight="1" spans="1:12">
      <c r="A16" s="11">
        <v>13</v>
      </c>
      <c r="B16" s="12" t="s">
        <v>216</v>
      </c>
      <c r="C16" s="11" t="s">
        <v>186</v>
      </c>
      <c r="D16" s="11" t="s">
        <v>217</v>
      </c>
      <c r="E16" s="12" t="str">
        <f>"陈莹莹"</f>
        <v>陈莹莹</v>
      </c>
      <c r="F16" s="11" t="s">
        <v>218</v>
      </c>
      <c r="G16" s="11" t="s">
        <v>33</v>
      </c>
      <c r="H16" s="11" t="s">
        <v>33</v>
      </c>
      <c r="I16" s="12" t="s">
        <v>189</v>
      </c>
    </row>
    <row r="17" ht="34" customHeight="1" spans="1:9">
      <c r="A17" s="11">
        <v>14</v>
      </c>
      <c r="B17" s="12" t="s">
        <v>216</v>
      </c>
      <c r="C17" s="11" t="s">
        <v>190</v>
      </c>
      <c r="D17" s="11" t="s">
        <v>219</v>
      </c>
      <c r="E17" s="12" t="str">
        <f>"高幸幸"</f>
        <v>高幸幸</v>
      </c>
      <c r="F17" s="11" t="s">
        <v>220</v>
      </c>
      <c r="G17" s="11" t="s">
        <v>33</v>
      </c>
      <c r="H17" s="11" t="s">
        <v>33</v>
      </c>
      <c r="I17" s="12" t="s">
        <v>189</v>
      </c>
    </row>
    <row r="18" ht="34" customHeight="1" spans="1:9">
      <c r="A18" s="11">
        <v>15</v>
      </c>
      <c r="B18" s="12" t="s">
        <v>185</v>
      </c>
      <c r="C18" s="12" t="s">
        <v>186</v>
      </c>
      <c r="D18" s="11" t="s">
        <v>221</v>
      </c>
      <c r="E18" s="12" t="str">
        <f>"高洪妍"</f>
        <v>高洪妍</v>
      </c>
      <c r="F18" s="12" t="str">
        <f>"26022016"</f>
        <v>26022016</v>
      </c>
      <c r="G18" s="11" t="s">
        <v>33</v>
      </c>
      <c r="H18" s="11" t="s">
        <v>33</v>
      </c>
      <c r="I18" s="12" t="s">
        <v>189</v>
      </c>
    </row>
    <row r="19" ht="34" customHeight="1" spans="1:9">
      <c r="A19" s="11">
        <v>16</v>
      </c>
      <c r="B19" s="12" t="s">
        <v>185</v>
      </c>
      <c r="C19" s="12" t="s">
        <v>190</v>
      </c>
      <c r="D19" s="11" t="s">
        <v>222</v>
      </c>
      <c r="E19" s="12" t="str">
        <f>"王紫妍"</f>
        <v>王紫妍</v>
      </c>
      <c r="F19" s="12" t="str">
        <f>"26041529"</f>
        <v>26041529</v>
      </c>
      <c r="G19" s="11" t="s">
        <v>33</v>
      </c>
      <c r="H19" s="11" t="s">
        <v>33</v>
      </c>
      <c r="I19" s="12" t="s">
        <v>189</v>
      </c>
    </row>
    <row r="20" ht="34" customHeight="1" spans="1:9">
      <c r="A20" s="11">
        <v>17</v>
      </c>
      <c r="B20" s="12" t="s">
        <v>185</v>
      </c>
      <c r="C20" s="12" t="s">
        <v>201</v>
      </c>
      <c r="D20" s="11" t="s">
        <v>223</v>
      </c>
      <c r="E20" s="12" t="str">
        <f>"杜雅宁"</f>
        <v>杜雅宁</v>
      </c>
      <c r="F20" s="12" t="str">
        <f>"26031216"</f>
        <v>26031216</v>
      </c>
      <c r="G20" s="11" t="s">
        <v>33</v>
      </c>
      <c r="H20" s="11" t="s">
        <v>33</v>
      </c>
      <c r="I20" s="12" t="s">
        <v>189</v>
      </c>
    </row>
    <row r="21" ht="34" customHeight="1" spans="1:9">
      <c r="A21" s="11">
        <v>18</v>
      </c>
      <c r="B21" s="12" t="s">
        <v>185</v>
      </c>
      <c r="C21" s="12" t="s">
        <v>224</v>
      </c>
      <c r="D21" s="11" t="s">
        <v>225</v>
      </c>
      <c r="E21" s="12" t="str">
        <f>"李文静"</f>
        <v>李文静</v>
      </c>
      <c r="F21" s="12" t="str">
        <f>"26024724"</f>
        <v>26024724</v>
      </c>
      <c r="G21" s="11" t="s">
        <v>33</v>
      </c>
      <c r="H21" s="11" t="s">
        <v>33</v>
      </c>
      <c r="I21" s="12" t="s">
        <v>189</v>
      </c>
    </row>
    <row r="22" ht="34" customHeight="1" spans="1:9">
      <c r="A22" s="11">
        <v>19</v>
      </c>
      <c r="B22" s="12" t="s">
        <v>185</v>
      </c>
      <c r="C22" s="12" t="s">
        <v>226</v>
      </c>
      <c r="D22" s="11" t="s">
        <v>227</v>
      </c>
      <c r="E22" s="12" t="str">
        <f>"许晗"</f>
        <v>许晗</v>
      </c>
      <c r="F22" s="12" t="str">
        <f>"26044617"</f>
        <v>26044617</v>
      </c>
      <c r="G22" s="11" t="s">
        <v>33</v>
      </c>
      <c r="H22" s="11" t="s">
        <v>33</v>
      </c>
      <c r="I22" s="12" t="s">
        <v>189</v>
      </c>
    </row>
    <row r="23" ht="34" customHeight="1" spans="1:9">
      <c r="A23" s="11">
        <v>20</v>
      </c>
      <c r="B23" s="12" t="s">
        <v>185</v>
      </c>
      <c r="C23" s="12" t="s">
        <v>228</v>
      </c>
      <c r="D23" s="11" t="s">
        <v>229</v>
      </c>
      <c r="E23" s="12" t="str">
        <f>"潘雯"</f>
        <v>潘雯</v>
      </c>
      <c r="F23" s="12" t="str">
        <f>"26016628"</f>
        <v>26016628</v>
      </c>
      <c r="G23" s="11" t="s">
        <v>33</v>
      </c>
      <c r="H23" s="11" t="s">
        <v>33</v>
      </c>
      <c r="I23" s="12" t="s">
        <v>189</v>
      </c>
    </row>
    <row r="24" ht="34" customHeight="1" spans="1:9">
      <c r="A24" s="11">
        <v>21</v>
      </c>
      <c r="B24" s="12" t="s">
        <v>185</v>
      </c>
      <c r="C24" s="12" t="s">
        <v>230</v>
      </c>
      <c r="D24" s="11" t="s">
        <v>231</v>
      </c>
      <c r="E24" s="12" t="str">
        <f>"顾庆远"</f>
        <v>顾庆远</v>
      </c>
      <c r="F24" s="12" t="str">
        <f>"26011011"</f>
        <v>26011011</v>
      </c>
      <c r="G24" s="11" t="s">
        <v>33</v>
      </c>
      <c r="H24" s="11" t="s">
        <v>33</v>
      </c>
      <c r="I24" s="12" t="s">
        <v>189</v>
      </c>
    </row>
    <row r="25" ht="34" customHeight="1" spans="1:9">
      <c r="A25" s="11">
        <v>22</v>
      </c>
      <c r="B25" s="12" t="s">
        <v>185</v>
      </c>
      <c r="C25" s="12" t="s">
        <v>230</v>
      </c>
      <c r="D25" s="11">
        <v>2603020</v>
      </c>
      <c r="E25" s="11" t="s">
        <v>232</v>
      </c>
      <c r="F25" s="11" t="s">
        <v>233</v>
      </c>
      <c r="G25" s="11" t="s">
        <v>33</v>
      </c>
      <c r="H25" s="11" t="s">
        <v>33</v>
      </c>
      <c r="I25" s="12" t="s">
        <v>189</v>
      </c>
    </row>
    <row r="26" ht="34" customHeight="1" spans="1:9">
      <c r="A26" s="11">
        <v>23</v>
      </c>
      <c r="B26" s="12" t="s">
        <v>185</v>
      </c>
      <c r="C26" s="12" t="s">
        <v>204</v>
      </c>
      <c r="D26" s="11" t="s">
        <v>234</v>
      </c>
      <c r="E26" s="12" t="str">
        <f>"邓亚梅"</f>
        <v>邓亚梅</v>
      </c>
      <c r="F26" s="12" t="str">
        <f>"26014519"</f>
        <v>26014519</v>
      </c>
      <c r="G26" s="11" t="s">
        <v>33</v>
      </c>
      <c r="H26" s="11" t="s">
        <v>33</v>
      </c>
      <c r="I26" s="12" t="s">
        <v>189</v>
      </c>
    </row>
    <row r="27" ht="34" customHeight="1" spans="1:9">
      <c r="A27" s="11">
        <v>24</v>
      </c>
      <c r="B27" s="12" t="s">
        <v>185</v>
      </c>
      <c r="C27" s="12" t="s">
        <v>235</v>
      </c>
      <c r="D27" s="11" t="s">
        <v>236</v>
      </c>
      <c r="E27" s="12" t="str">
        <f>"张思雨"</f>
        <v>张思雨</v>
      </c>
      <c r="F27" s="12" t="str">
        <f>"26015919"</f>
        <v>26015919</v>
      </c>
      <c r="G27" s="11" t="s">
        <v>33</v>
      </c>
      <c r="H27" s="11" t="s">
        <v>33</v>
      </c>
      <c r="I27" s="12" t="s">
        <v>189</v>
      </c>
    </row>
    <row r="28" ht="34" customHeight="1" spans="1:9">
      <c r="A28" s="11">
        <v>25</v>
      </c>
      <c r="B28" s="12" t="s">
        <v>194</v>
      </c>
      <c r="C28" s="11" t="s">
        <v>186</v>
      </c>
      <c r="D28" s="11" t="s">
        <v>237</v>
      </c>
      <c r="E28" s="11" t="s">
        <v>238</v>
      </c>
      <c r="F28" s="11" t="s">
        <v>239</v>
      </c>
      <c r="G28" s="11" t="s">
        <v>33</v>
      </c>
      <c r="H28" s="11" t="s">
        <v>33</v>
      </c>
      <c r="I28" s="12" t="s">
        <v>189</v>
      </c>
    </row>
    <row r="29" ht="34" customHeight="1" spans="1:9">
      <c r="A29" s="11">
        <v>26</v>
      </c>
      <c r="B29" s="12" t="s">
        <v>194</v>
      </c>
      <c r="C29" s="12" t="s">
        <v>190</v>
      </c>
      <c r="D29" s="11" t="s">
        <v>240</v>
      </c>
      <c r="E29" s="12" t="str">
        <f>"赵大旭"</f>
        <v>赵大旭</v>
      </c>
      <c r="F29" s="12" t="str">
        <f>"26041711"</f>
        <v>26041711</v>
      </c>
      <c r="G29" s="11" t="s">
        <v>33</v>
      </c>
      <c r="H29" s="11" t="s">
        <v>33</v>
      </c>
      <c r="I29" s="12" t="s">
        <v>189</v>
      </c>
    </row>
    <row r="30" ht="34" customHeight="1" spans="1:9">
      <c r="A30" s="11">
        <v>27</v>
      </c>
      <c r="B30" s="12" t="s">
        <v>194</v>
      </c>
      <c r="C30" s="12" t="s">
        <v>201</v>
      </c>
      <c r="D30" s="11" t="s">
        <v>241</v>
      </c>
      <c r="E30" s="12" t="str">
        <f>"刘梦婷"</f>
        <v>刘梦婷</v>
      </c>
      <c r="F30" s="12" t="str">
        <f>"26031225"</f>
        <v>26031225</v>
      </c>
      <c r="G30" s="11" t="s">
        <v>33</v>
      </c>
      <c r="H30" s="11" t="s">
        <v>33</v>
      </c>
      <c r="I30" s="12" t="s">
        <v>189</v>
      </c>
    </row>
    <row r="31" ht="34" customHeight="1" spans="1:9">
      <c r="A31" s="11">
        <v>28</v>
      </c>
      <c r="B31" s="12" t="s">
        <v>194</v>
      </c>
      <c r="C31" s="12" t="s">
        <v>226</v>
      </c>
      <c r="D31" s="11" t="s">
        <v>242</v>
      </c>
      <c r="E31" s="12" t="str">
        <f>"陈子帅"</f>
        <v>陈子帅</v>
      </c>
      <c r="F31" s="12" t="str">
        <f>"26044710"</f>
        <v>26044710</v>
      </c>
      <c r="G31" s="11" t="s">
        <v>33</v>
      </c>
      <c r="H31" s="11" t="s">
        <v>33</v>
      </c>
      <c r="I31" s="12" t="s">
        <v>189</v>
      </c>
    </row>
    <row r="32" ht="34" customHeight="1" spans="1:9">
      <c r="A32" s="11">
        <v>29</v>
      </c>
      <c r="B32" s="12" t="s">
        <v>92</v>
      </c>
      <c r="C32" s="12" t="s">
        <v>186</v>
      </c>
      <c r="D32" s="11" t="s">
        <v>243</v>
      </c>
      <c r="E32" s="12" t="str">
        <f>"操珊"</f>
        <v>操珊</v>
      </c>
      <c r="F32" s="12" t="str">
        <f>"26022302"</f>
        <v>26022302</v>
      </c>
      <c r="G32" s="11" t="s">
        <v>33</v>
      </c>
      <c r="H32" s="11" t="s">
        <v>33</v>
      </c>
      <c r="I32" s="12" t="s">
        <v>189</v>
      </c>
    </row>
    <row r="33" ht="34" customHeight="1" spans="1:9">
      <c r="A33" s="11">
        <v>30</v>
      </c>
      <c r="B33" s="12" t="s">
        <v>92</v>
      </c>
      <c r="C33" s="12" t="s">
        <v>186</v>
      </c>
      <c r="D33" s="11" t="s">
        <v>243</v>
      </c>
      <c r="E33" s="12" t="str">
        <f>"丁雨佳"</f>
        <v>丁雨佳</v>
      </c>
      <c r="F33" s="12" t="str">
        <f>"26022301"</f>
        <v>26022301</v>
      </c>
      <c r="G33" s="11" t="s">
        <v>33</v>
      </c>
      <c r="H33" s="11" t="s">
        <v>33</v>
      </c>
      <c r="I33" s="12" t="s">
        <v>189</v>
      </c>
    </row>
    <row r="34" ht="34" customHeight="1" spans="1:9">
      <c r="A34" s="11">
        <v>31</v>
      </c>
      <c r="B34" s="12" t="s">
        <v>92</v>
      </c>
      <c r="C34" s="12" t="s">
        <v>190</v>
      </c>
      <c r="D34" s="11" t="s">
        <v>244</v>
      </c>
      <c r="E34" s="12" t="str">
        <f>"叶郑倩"</f>
        <v>叶郑倩</v>
      </c>
      <c r="F34" s="12" t="str">
        <f>"26041922"</f>
        <v>26041922</v>
      </c>
      <c r="G34" s="11" t="s">
        <v>33</v>
      </c>
      <c r="H34" s="11" t="s">
        <v>33</v>
      </c>
      <c r="I34" s="12" t="s">
        <v>189</v>
      </c>
    </row>
    <row r="35" ht="34" customHeight="1" spans="1:9">
      <c r="A35" s="11">
        <v>32</v>
      </c>
      <c r="B35" s="12" t="s">
        <v>92</v>
      </c>
      <c r="C35" s="12" t="s">
        <v>190</v>
      </c>
      <c r="D35" s="11" t="s">
        <v>244</v>
      </c>
      <c r="E35" s="11" t="s">
        <v>245</v>
      </c>
      <c r="F35" s="11" t="s">
        <v>246</v>
      </c>
      <c r="G35" s="11" t="s">
        <v>33</v>
      </c>
      <c r="H35" s="11" t="s">
        <v>33</v>
      </c>
      <c r="I35" s="12" t="s">
        <v>189</v>
      </c>
    </row>
    <row r="36" ht="34" customHeight="1" spans="1:9">
      <c r="A36" s="11">
        <v>33</v>
      </c>
      <c r="B36" s="12" t="s">
        <v>92</v>
      </c>
      <c r="C36" s="12" t="s">
        <v>201</v>
      </c>
      <c r="D36" s="11" t="s">
        <v>247</v>
      </c>
      <c r="E36" s="12" t="str">
        <f>"陈琛"</f>
        <v>陈琛</v>
      </c>
      <c r="F36" s="12" t="str">
        <f>"26031508"</f>
        <v>26031508</v>
      </c>
      <c r="G36" s="11" t="s">
        <v>33</v>
      </c>
      <c r="H36" s="11" t="s">
        <v>33</v>
      </c>
      <c r="I36" s="12" t="s">
        <v>189</v>
      </c>
    </row>
    <row r="37" ht="34" customHeight="1" spans="1:9">
      <c r="A37" s="11">
        <v>34</v>
      </c>
      <c r="B37" s="12" t="s">
        <v>92</v>
      </c>
      <c r="C37" s="12" t="s">
        <v>201</v>
      </c>
      <c r="D37" s="11" t="s">
        <v>247</v>
      </c>
      <c r="E37" s="12" t="str">
        <f>"徐敏"</f>
        <v>徐敏</v>
      </c>
      <c r="F37" s="12" t="str">
        <f>"26031406"</f>
        <v>26031406</v>
      </c>
      <c r="G37" s="11" t="s">
        <v>33</v>
      </c>
      <c r="H37" s="11" t="s">
        <v>33</v>
      </c>
      <c r="I37" s="12" t="s">
        <v>189</v>
      </c>
    </row>
    <row r="38" ht="34" customHeight="1" spans="1:9">
      <c r="A38" s="11">
        <v>35</v>
      </c>
      <c r="B38" s="12" t="s">
        <v>92</v>
      </c>
      <c r="C38" s="12" t="s">
        <v>204</v>
      </c>
      <c r="D38" s="11" t="s">
        <v>248</v>
      </c>
      <c r="E38" s="12" t="str">
        <f>"陈皖荷"</f>
        <v>陈皖荷</v>
      </c>
      <c r="F38" s="12" t="str">
        <f>"26014530"</f>
        <v>26014530</v>
      </c>
      <c r="G38" s="11" t="s">
        <v>33</v>
      </c>
      <c r="H38" s="11" t="s">
        <v>33</v>
      </c>
      <c r="I38" s="12" t="s">
        <v>189</v>
      </c>
    </row>
    <row r="39" ht="34" customHeight="1" spans="1:9">
      <c r="A39" s="11">
        <v>36</v>
      </c>
      <c r="B39" s="12" t="s">
        <v>92</v>
      </c>
      <c r="C39" s="12" t="s">
        <v>235</v>
      </c>
      <c r="D39" s="11" t="s">
        <v>249</v>
      </c>
      <c r="E39" s="12" t="str">
        <f>"杨增涛"</f>
        <v>杨增涛</v>
      </c>
      <c r="F39" s="12" t="str">
        <f>"26016216"</f>
        <v>26016216</v>
      </c>
      <c r="G39" s="11" t="s">
        <v>33</v>
      </c>
      <c r="H39" s="11" t="s">
        <v>33</v>
      </c>
      <c r="I39" s="12" t="s">
        <v>189</v>
      </c>
    </row>
    <row r="40" ht="34" customHeight="1" spans="1:9">
      <c r="A40" s="11">
        <v>37</v>
      </c>
      <c r="B40" s="12" t="s">
        <v>92</v>
      </c>
      <c r="C40" s="12" t="s">
        <v>230</v>
      </c>
      <c r="D40" s="11" t="s">
        <v>250</v>
      </c>
      <c r="E40" s="12" t="str">
        <f>"郭必伟"</f>
        <v>郭必伟</v>
      </c>
      <c r="F40" s="12" t="str">
        <f>"26011228"</f>
        <v>26011228</v>
      </c>
      <c r="G40" s="11" t="s">
        <v>33</v>
      </c>
      <c r="H40" s="11" t="s">
        <v>33</v>
      </c>
      <c r="I40" s="12" t="s">
        <v>189</v>
      </c>
    </row>
    <row r="41" ht="34" customHeight="1" spans="1:9">
      <c r="A41" s="11">
        <v>38</v>
      </c>
      <c r="B41" s="12" t="s">
        <v>203</v>
      </c>
      <c r="C41" s="12" t="s">
        <v>186</v>
      </c>
      <c r="D41" s="11" t="s">
        <v>251</v>
      </c>
      <c r="E41" s="12" t="str">
        <f>"完青青"</f>
        <v>完青青</v>
      </c>
      <c r="F41" s="12" t="str">
        <f>"26023028"</f>
        <v>26023028</v>
      </c>
      <c r="G41" s="11" t="s">
        <v>33</v>
      </c>
      <c r="H41" s="11" t="s">
        <v>33</v>
      </c>
      <c r="I41" s="12" t="s">
        <v>189</v>
      </c>
    </row>
    <row r="42" ht="34" customHeight="1" spans="1:9">
      <c r="A42" s="11">
        <v>39</v>
      </c>
      <c r="B42" s="12" t="s">
        <v>203</v>
      </c>
      <c r="C42" s="12" t="s">
        <v>201</v>
      </c>
      <c r="D42" s="11" t="s">
        <v>252</v>
      </c>
      <c r="E42" s="12" t="str">
        <f>"倪晓婧"</f>
        <v>倪晓婧</v>
      </c>
      <c r="F42" s="12" t="str">
        <f>"26031818"</f>
        <v>26031818</v>
      </c>
      <c r="G42" s="11" t="s">
        <v>33</v>
      </c>
      <c r="H42" s="11" t="s">
        <v>33</v>
      </c>
      <c r="I42" s="12" t="s">
        <v>189</v>
      </c>
    </row>
    <row r="43" ht="34" customHeight="1" spans="1:9">
      <c r="A43" s="11">
        <v>40</v>
      </c>
      <c r="B43" s="12" t="s">
        <v>127</v>
      </c>
      <c r="C43" s="12" t="s">
        <v>186</v>
      </c>
      <c r="D43" s="11" t="s">
        <v>253</v>
      </c>
      <c r="E43" s="12" t="str">
        <f>"王珂"</f>
        <v>王珂</v>
      </c>
      <c r="F43" s="12" t="str">
        <f>"26023210"</f>
        <v>26023210</v>
      </c>
      <c r="G43" s="11" t="s">
        <v>33</v>
      </c>
      <c r="H43" s="11" t="s">
        <v>33</v>
      </c>
      <c r="I43" s="12" t="s">
        <v>189</v>
      </c>
    </row>
    <row r="44" ht="34" customHeight="1" spans="1:9">
      <c r="A44" s="11">
        <v>41</v>
      </c>
      <c r="B44" s="12" t="s">
        <v>127</v>
      </c>
      <c r="C44" s="12" t="s">
        <v>190</v>
      </c>
      <c r="D44" s="11" t="s">
        <v>254</v>
      </c>
      <c r="E44" s="12" t="str">
        <f>"王秋迪"</f>
        <v>王秋迪</v>
      </c>
      <c r="F44" s="12" t="str">
        <f>"26042303"</f>
        <v>26042303</v>
      </c>
      <c r="G44" s="11" t="s">
        <v>33</v>
      </c>
      <c r="H44" s="11" t="s">
        <v>33</v>
      </c>
      <c r="I44" s="12" t="s">
        <v>189</v>
      </c>
    </row>
    <row r="45" ht="34" customHeight="1" spans="1:9">
      <c r="A45" s="11">
        <v>42</v>
      </c>
      <c r="B45" s="12" t="s">
        <v>127</v>
      </c>
      <c r="C45" s="12" t="s">
        <v>201</v>
      </c>
      <c r="D45" s="11" t="s">
        <v>255</v>
      </c>
      <c r="E45" s="12" t="str">
        <f>"赵玉竹"</f>
        <v>赵玉竹</v>
      </c>
      <c r="F45" s="12" t="str">
        <f>"26031922"</f>
        <v>26031922</v>
      </c>
      <c r="G45" s="11" t="s">
        <v>33</v>
      </c>
      <c r="H45" s="11" t="s">
        <v>33</v>
      </c>
      <c r="I45" s="12" t="s">
        <v>189</v>
      </c>
    </row>
    <row r="46" ht="34" customHeight="1" spans="1:9">
      <c r="A46" s="11">
        <v>43</v>
      </c>
      <c r="B46" s="12" t="s">
        <v>127</v>
      </c>
      <c r="C46" s="12" t="s">
        <v>226</v>
      </c>
      <c r="D46" s="11" t="s">
        <v>256</v>
      </c>
      <c r="E46" s="11" t="s">
        <v>257</v>
      </c>
      <c r="F46" s="11" t="s">
        <v>258</v>
      </c>
      <c r="G46" s="11" t="s">
        <v>33</v>
      </c>
      <c r="H46" s="11" t="s">
        <v>33</v>
      </c>
      <c r="I46" s="12" t="s">
        <v>189</v>
      </c>
    </row>
    <row r="47" ht="34" customHeight="1" spans="1:9">
      <c r="A47" s="11">
        <v>44</v>
      </c>
      <c r="B47" s="12" t="s">
        <v>259</v>
      </c>
      <c r="C47" s="12" t="s">
        <v>186</v>
      </c>
      <c r="D47" s="11" t="s">
        <v>260</v>
      </c>
      <c r="E47" s="12" t="str">
        <f>"葛扬"</f>
        <v>葛扬</v>
      </c>
      <c r="F47" s="12" t="str">
        <f>"26023301"</f>
        <v>26023301</v>
      </c>
      <c r="G47" s="11" t="s">
        <v>33</v>
      </c>
      <c r="H47" s="11" t="s">
        <v>33</v>
      </c>
      <c r="I47" s="12" t="s">
        <v>189</v>
      </c>
    </row>
    <row r="48" ht="34" customHeight="1" spans="1:9">
      <c r="A48" s="11">
        <v>45</v>
      </c>
      <c r="B48" s="12" t="s">
        <v>259</v>
      </c>
      <c r="C48" s="12" t="s">
        <v>190</v>
      </c>
      <c r="D48" s="11" t="s">
        <v>261</v>
      </c>
      <c r="E48" s="12" t="str">
        <f>"李艳"</f>
        <v>李艳</v>
      </c>
      <c r="F48" s="12" t="str">
        <f>"26042325"</f>
        <v>26042325</v>
      </c>
      <c r="G48" s="11" t="s">
        <v>33</v>
      </c>
      <c r="H48" s="11" t="s">
        <v>33</v>
      </c>
      <c r="I48" s="12" t="s">
        <v>189</v>
      </c>
    </row>
    <row r="49" ht="34" customHeight="1" spans="1:9">
      <c r="A49" s="11">
        <v>46</v>
      </c>
      <c r="B49" s="12" t="s">
        <v>259</v>
      </c>
      <c r="C49" s="12" t="s">
        <v>201</v>
      </c>
      <c r="D49" s="11" t="s">
        <v>262</v>
      </c>
      <c r="E49" s="12" t="str">
        <f>"兰炜"</f>
        <v>兰炜</v>
      </c>
      <c r="F49" s="12" t="str">
        <f>"26032108"</f>
        <v>26032108</v>
      </c>
      <c r="G49" s="11" t="s">
        <v>33</v>
      </c>
      <c r="H49" s="11" t="s">
        <v>33</v>
      </c>
      <c r="I49" s="12" t="s">
        <v>189</v>
      </c>
    </row>
    <row r="50" ht="34" customHeight="1" spans="1:9">
      <c r="A50" s="11">
        <v>47</v>
      </c>
      <c r="B50" s="12" t="s">
        <v>145</v>
      </c>
      <c r="C50" s="12" t="s">
        <v>190</v>
      </c>
      <c r="D50" s="11" t="s">
        <v>263</v>
      </c>
      <c r="E50" s="12" t="str">
        <f>"姚元帅"</f>
        <v>姚元帅</v>
      </c>
      <c r="F50" s="12" t="str">
        <f>"26042503"</f>
        <v>26042503</v>
      </c>
      <c r="G50" s="11" t="s">
        <v>33</v>
      </c>
      <c r="H50" s="11" t="s">
        <v>33</v>
      </c>
      <c r="I50" s="12" t="s">
        <v>189</v>
      </c>
    </row>
    <row r="51" ht="34" customHeight="1" spans="1:9">
      <c r="A51" s="11">
        <v>48</v>
      </c>
      <c r="B51" s="12" t="s">
        <v>145</v>
      </c>
      <c r="C51" s="12" t="s">
        <v>226</v>
      </c>
      <c r="D51" s="11" t="s">
        <v>264</v>
      </c>
      <c r="E51" s="12" t="str">
        <f>"唐伊宁"</f>
        <v>唐伊宁</v>
      </c>
      <c r="F51" s="12" t="str">
        <f>"26044814"</f>
        <v>26044814</v>
      </c>
      <c r="G51" s="11" t="s">
        <v>33</v>
      </c>
      <c r="H51" s="11" t="s">
        <v>33</v>
      </c>
      <c r="I51" s="12" t="s">
        <v>189</v>
      </c>
    </row>
    <row r="52" ht="34" customHeight="1" spans="1:9">
      <c r="A52" s="11">
        <v>49</v>
      </c>
      <c r="B52" s="11" t="s">
        <v>145</v>
      </c>
      <c r="C52" s="11" t="s">
        <v>230</v>
      </c>
      <c r="D52" s="11" t="s">
        <v>265</v>
      </c>
      <c r="E52" s="11" t="s">
        <v>266</v>
      </c>
      <c r="F52" s="11" t="s">
        <v>267</v>
      </c>
      <c r="G52" s="11" t="s">
        <v>33</v>
      </c>
      <c r="H52" s="11" t="s">
        <v>33</v>
      </c>
      <c r="I52" s="12" t="s">
        <v>189</v>
      </c>
    </row>
    <row r="53" ht="34" customHeight="1" spans="1:9">
      <c r="A53" s="11">
        <v>50</v>
      </c>
      <c r="B53" s="12" t="s">
        <v>68</v>
      </c>
      <c r="C53" s="12" t="s">
        <v>190</v>
      </c>
      <c r="D53" s="11" t="s">
        <v>268</v>
      </c>
      <c r="E53" s="12" t="str">
        <f>"牛文静"</f>
        <v>牛文静</v>
      </c>
      <c r="F53" s="12" t="str">
        <f>"26042517"</f>
        <v>26042517</v>
      </c>
      <c r="G53" s="11" t="s">
        <v>33</v>
      </c>
      <c r="H53" s="11" t="s">
        <v>33</v>
      </c>
      <c r="I53" s="12" t="s">
        <v>189</v>
      </c>
    </row>
    <row r="54" ht="34" customHeight="1" spans="1:9">
      <c r="A54" s="11">
        <v>51</v>
      </c>
      <c r="B54" s="14" t="s">
        <v>269</v>
      </c>
      <c r="C54" s="14" t="s">
        <v>201</v>
      </c>
      <c r="D54" s="11" t="s">
        <v>270</v>
      </c>
      <c r="E54" s="14" t="str">
        <f>"王源"</f>
        <v>王源</v>
      </c>
      <c r="F54" s="14" t="str">
        <f>"26032123"</f>
        <v>26032123</v>
      </c>
      <c r="G54" s="11" t="s">
        <v>33</v>
      </c>
      <c r="H54" s="11" t="s">
        <v>33</v>
      </c>
      <c r="I54" s="12" t="s">
        <v>189</v>
      </c>
    </row>
  </sheetData>
  <mergeCells count="2">
    <mergeCell ref="A1:B1"/>
    <mergeCell ref="A2:I2"/>
  </mergeCells>
  <conditionalFormatting sqref="E3">
    <cfRule type="duplicateValues" dxfId="0" priority="1"/>
  </conditionalFormatting>
  <pageMargins left="0.75" right="0.75" top="1" bottom="1" header="0.5" footer="0.5"/>
  <pageSetup paperSize="9" scale="77" fitToHeight="0" orientation="portrait"/>
  <headerFooter/>
  <ignoredErrors>
    <ignoredError sqref="A1:L46 A47:D51 F47:L51 A52:L54" numberStoredAsText="1"/>
    <ignoredError sqref="E47:E51 E36:E45 F51 E53:H54 F47:H50 F45 F36:H44 G18:H18 E13:H17 E11:F11 E4:F4 E6:H10 E18:F24 A3 E3:H3 E2:I2 E29:F34 E26:F27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章进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十九重天</cp:lastModifiedBy>
  <dcterms:created xsi:type="dcterms:W3CDTF">2023-08-26T21:03:00Z</dcterms:created>
  <cp:lastPrinted>2023-08-26T13:43:00Z</cp:lastPrinted>
  <dcterms:modified xsi:type="dcterms:W3CDTF">2026-08-18T01:55:29Z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CE2E446534634B0AAED68523E1CE0461_13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